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50" yWindow="165" windowWidth="9420" windowHeight="7365"/>
  </bookViews>
  <sheets>
    <sheet name="Прил 14 (Свод плана ФХД)" sheetId="4" r:id="rId1"/>
  </sheets>
  <definedNames>
    <definedName name="_xlnm.Print_Area" localSheetId="0">'Прил 14 (Свод плана ФХД)'!$A$1:$J$66</definedName>
  </definedNames>
  <calcPr calcId="144525"/>
</workbook>
</file>

<file path=xl/calcChain.xml><?xml version="1.0" encoding="utf-8"?>
<calcChain xmlns="http://schemas.openxmlformats.org/spreadsheetml/2006/main">
  <c r="C15" i="4" l="1"/>
  <c r="C22" i="4"/>
  <c r="C33" i="4"/>
  <c r="C47" i="4"/>
  <c r="E33" i="4"/>
  <c r="E47" i="4"/>
  <c r="E57" i="4"/>
  <c r="F33" i="4"/>
  <c r="G33" i="4"/>
  <c r="I33" i="4" s="1"/>
  <c r="G47" i="4"/>
  <c r="I47" i="4" s="1"/>
  <c r="B13" i="4"/>
  <c r="H13" i="4" s="1"/>
  <c r="B46" i="4"/>
  <c r="H46" i="4" s="1"/>
  <c r="B11" i="4"/>
  <c r="H11" i="4"/>
  <c r="J11" i="4" s="1"/>
  <c r="B12" i="4"/>
  <c r="H12" i="4" s="1"/>
  <c r="B16" i="4"/>
  <c r="H16" i="4" s="1"/>
  <c r="J16" i="4" s="1"/>
  <c r="B17" i="4"/>
  <c r="H17" i="4"/>
  <c r="J17" i="4" s="1"/>
  <c r="B19" i="4"/>
  <c r="H19" i="4" s="1"/>
  <c r="J19" i="4" s="1"/>
  <c r="B23" i="4"/>
  <c r="H23" i="4" s="1"/>
  <c r="J23" i="4" s="1"/>
  <c r="B24" i="4"/>
  <c r="H24" i="4" s="1"/>
  <c r="J24" i="4" s="1"/>
  <c r="H25" i="4"/>
  <c r="J25" i="4" s="1"/>
  <c r="B26" i="4"/>
  <c r="H26" i="4"/>
  <c r="B27" i="4"/>
  <c r="H27" i="4" s="1"/>
  <c r="J27" i="4" s="1"/>
  <c r="B28" i="4"/>
  <c r="H28" i="4"/>
  <c r="B30" i="4"/>
  <c r="H30" i="4" s="1"/>
  <c r="J30" i="4" s="1"/>
  <c r="B31" i="4"/>
  <c r="H31" i="4"/>
  <c r="J31" i="4" s="1"/>
  <c r="B32" i="4"/>
  <c r="H32" i="4" s="1"/>
  <c r="B34" i="4"/>
  <c r="H34" i="4" s="1"/>
  <c r="J34" i="4" s="1"/>
  <c r="B35" i="4"/>
  <c r="H35" i="4" s="1"/>
  <c r="J35" i="4" s="1"/>
  <c r="B36" i="4"/>
  <c r="H36" i="4"/>
  <c r="B37" i="4"/>
  <c r="H37" i="4" s="1"/>
  <c r="B38" i="4"/>
  <c r="H38" i="4"/>
  <c r="B39" i="4"/>
  <c r="H39" i="4" s="1"/>
  <c r="J39" i="4" s="1"/>
  <c r="D41" i="4"/>
  <c r="C41" i="4"/>
  <c r="B42" i="4"/>
  <c r="H42" i="4"/>
  <c r="B43" i="4"/>
  <c r="H43" i="4"/>
  <c r="B44" i="4"/>
  <c r="H44" i="4"/>
  <c r="J44" i="4" s="1"/>
  <c r="B51" i="4"/>
  <c r="H51" i="4" s="1"/>
  <c r="J51" i="4" s="1"/>
  <c r="B52" i="4"/>
  <c r="H52" i="4"/>
  <c r="B53" i="4"/>
  <c r="H53" i="4"/>
  <c r="B54" i="4"/>
  <c r="H54" i="4"/>
  <c r="J54" i="4" s="1"/>
  <c r="B55" i="4"/>
  <c r="H55" i="4" s="1"/>
  <c r="J55" i="4" s="1"/>
  <c r="B10" i="4"/>
  <c r="H10" i="4" s="1"/>
  <c r="D47" i="4"/>
  <c r="D57" i="4" s="1"/>
  <c r="D33" i="4"/>
  <c r="B33" i="4" s="1"/>
  <c r="H33" i="4" s="1"/>
  <c r="D22" i="4"/>
  <c r="E22" i="4"/>
  <c r="B14" i="4"/>
  <c r="H14" i="4" s="1"/>
  <c r="F47" i="4"/>
  <c r="F57" i="4" s="1"/>
  <c r="I46" i="4"/>
  <c r="J46" i="4" s="1"/>
  <c r="G22" i="4"/>
  <c r="I22" i="4" s="1"/>
  <c r="F22" i="4"/>
  <c r="F8" i="4" s="1"/>
  <c r="I15" i="4"/>
  <c r="I14" i="4"/>
  <c r="J14" i="4" s="1"/>
  <c r="I13" i="4"/>
  <c r="K47" i="4"/>
  <c r="K57" i="4" s="1"/>
  <c r="I11" i="4"/>
  <c r="I12" i="4"/>
  <c r="I16" i="4"/>
  <c r="I17" i="4"/>
  <c r="I18" i="4"/>
  <c r="I19" i="4"/>
  <c r="I20" i="4"/>
  <c r="I21" i="4"/>
  <c r="I23" i="4"/>
  <c r="I24" i="4"/>
  <c r="I25" i="4"/>
  <c r="I26" i="4"/>
  <c r="I27" i="4"/>
  <c r="I28" i="4"/>
  <c r="I29" i="4"/>
  <c r="I30" i="4"/>
  <c r="I31" i="4"/>
  <c r="I32" i="4"/>
  <c r="I34" i="4"/>
  <c r="I35" i="4"/>
  <c r="I36" i="4"/>
  <c r="I37" i="4"/>
  <c r="I38" i="4"/>
  <c r="I39" i="4"/>
  <c r="I40" i="4"/>
  <c r="G41" i="4"/>
  <c r="I41" i="4" s="1"/>
  <c r="F41" i="4"/>
  <c r="I42" i="4"/>
  <c r="I43" i="4"/>
  <c r="J43" i="4" s="1"/>
  <c r="I44" i="4"/>
  <c r="I45" i="4"/>
  <c r="I48" i="4"/>
  <c r="I49" i="4"/>
  <c r="I50" i="4"/>
  <c r="I51" i="4"/>
  <c r="I52" i="4"/>
  <c r="I53" i="4"/>
  <c r="I54" i="4"/>
  <c r="I55" i="4"/>
  <c r="I10" i="4"/>
  <c r="G8" i="4"/>
  <c r="B18" i="4"/>
  <c r="H18" i="4" s="1"/>
  <c r="J18" i="4" s="1"/>
  <c r="B20" i="4"/>
  <c r="H20" i="4" s="1"/>
  <c r="B21" i="4"/>
  <c r="H21" i="4" s="1"/>
  <c r="J21" i="4" s="1"/>
  <c r="B25" i="4"/>
  <c r="B29" i="4"/>
  <c r="H29" i="4" s="1"/>
  <c r="J29" i="4" s="1"/>
  <c r="B40" i="4"/>
  <c r="H40" i="4" s="1"/>
  <c r="B45" i="4"/>
  <c r="H45" i="4" s="1"/>
  <c r="J45" i="4" s="1"/>
  <c r="B48" i="4"/>
  <c r="H48" i="4" s="1"/>
  <c r="J48" i="4" s="1"/>
  <c r="B49" i="4"/>
  <c r="H49" i="4" s="1"/>
  <c r="B50" i="4"/>
  <c r="H50" i="4" s="1"/>
  <c r="J50" i="4" s="1"/>
  <c r="B56" i="4"/>
  <c r="H56" i="4" s="1"/>
  <c r="J26" i="4"/>
  <c r="J28" i="4"/>
  <c r="J36" i="4"/>
  <c r="J38" i="4"/>
  <c r="J42" i="4"/>
  <c r="J52" i="4"/>
  <c r="E8" i="4" l="1"/>
  <c r="I8" i="4"/>
  <c r="J40" i="4"/>
  <c r="G57" i="4"/>
  <c r="B41" i="4"/>
  <c r="H41" i="4" s="1"/>
  <c r="J41" i="4" s="1"/>
  <c r="J37" i="4"/>
  <c r="J32" i="4"/>
  <c r="B22" i="4"/>
  <c r="H22" i="4" s="1"/>
  <c r="C57" i="4"/>
  <c r="J13" i="4"/>
  <c r="J12" i="4"/>
  <c r="J10" i="4"/>
  <c r="J49" i="4"/>
  <c r="I57" i="4"/>
  <c r="J33" i="4"/>
  <c r="J22" i="4"/>
  <c r="C8" i="4"/>
  <c r="B47" i="4"/>
  <c r="D8" i="4"/>
  <c r="B15" i="4"/>
  <c r="H15" i="4" s="1"/>
  <c r="J15" i="4" s="1"/>
  <c r="B8" i="4" l="1"/>
  <c r="H8" i="4" s="1"/>
  <c r="J8" i="4" s="1"/>
  <c r="B57" i="4"/>
  <c r="H47" i="4"/>
  <c r="H57" i="4" l="1"/>
  <c r="J47" i="4"/>
  <c r="J57" i="4" s="1"/>
</calcChain>
</file>

<file path=xl/sharedStrings.xml><?xml version="1.0" encoding="utf-8"?>
<sst xmlns="http://schemas.openxmlformats.org/spreadsheetml/2006/main" count="72" uniqueCount="72">
  <si>
    <t>КОСГУ</t>
  </si>
  <si>
    <t>** заполняется в ручную</t>
  </si>
  <si>
    <t>Увеличение стоимости материальных запасов (340)</t>
  </si>
  <si>
    <t>Увеличение стоимости основных средств (310)</t>
  </si>
  <si>
    <t>Социальное обеспечение  (260)</t>
  </si>
  <si>
    <t>Прочие расходы (290)</t>
  </si>
  <si>
    <t>Прочие работы, услуги (226)</t>
  </si>
  <si>
    <t>Работы, услуги по содержанию имущества (225)</t>
  </si>
  <si>
    <t>Арендная плата за пользование имуществом (224)</t>
  </si>
  <si>
    <t>Коммунальные услуги (223)</t>
  </si>
  <si>
    <t>Транспортные услуги (222)</t>
  </si>
  <si>
    <t>Услуги связи (221)</t>
  </si>
  <si>
    <t>Начисления на выплаты по оплате труда (213)</t>
  </si>
  <si>
    <t>Прочие выплаты (212)</t>
  </si>
  <si>
    <t>Заработная плата (211)</t>
  </si>
  <si>
    <t>Всего</t>
  </si>
  <si>
    <t>Итого</t>
  </si>
  <si>
    <t>Реализация основных
 общеобразовательных программ общего образования-0702</t>
  </si>
  <si>
    <t>в том числе</t>
  </si>
  <si>
    <t>Объем субсидий муниципальным
 бюджетным учреждениям на иные цели, не связанные с возмещением нормативных затрат при оказании муниципальных услуг в соответствии с муниципальным заданием</t>
  </si>
  <si>
    <t>Субсидии на иные цели</t>
  </si>
  <si>
    <t>ПЛАН
 Финансово-хозяйственной деятельности</t>
  </si>
  <si>
    <t>нормативные
 затраты на содержание имущества</t>
  </si>
  <si>
    <t>реализация основных общеобразовательных программ  общего образования-0120170590</t>
  </si>
  <si>
    <t xml:space="preserve"> рублей</t>
  </si>
  <si>
    <t>Дальэнерго</t>
  </si>
  <si>
    <t>Примтеплоэнерго</t>
  </si>
  <si>
    <t>Обслуживание АПС</t>
  </si>
  <si>
    <t>Сервисное обслуживание узла учета тепловой энергии</t>
  </si>
  <si>
    <t>Зарядка огнетушителей</t>
  </si>
  <si>
    <t>оказание услуг мониторинга по системе ГЛОНАСС</t>
  </si>
  <si>
    <t>техосмотр</t>
  </si>
  <si>
    <t>поддержание технико-экономических показателей объектов имущества (заправка катриджей)</t>
  </si>
  <si>
    <t>окашивание территории</t>
  </si>
  <si>
    <t>акарицидная обработка</t>
  </si>
  <si>
    <t>дезинфекция, дератизация</t>
  </si>
  <si>
    <t>Проведение медицинского осмотра</t>
  </si>
  <si>
    <t>Проведение лабораторных исследований</t>
  </si>
  <si>
    <t>оплата услуг на страхование гражданской ответственности владельцев транспортных средств</t>
  </si>
  <si>
    <t>Налог на имущество и земельный налог (851)</t>
  </si>
  <si>
    <t>иные платежи(853)</t>
  </si>
  <si>
    <t>медикаменты</t>
  </si>
  <si>
    <t>питание</t>
  </si>
  <si>
    <t>дрова</t>
  </si>
  <si>
    <t>ГСМ</t>
  </si>
  <si>
    <t>Запчасти</t>
  </si>
  <si>
    <t>Материалы для текущего ремонта</t>
  </si>
  <si>
    <t>хоз.материалы</t>
  </si>
  <si>
    <r>
      <t>реализация основных общеобразовательных программ общего образования-</t>
    </r>
    <r>
      <rPr>
        <b/>
        <sz val="12"/>
        <rFont val="Times New Roman"/>
        <family val="1"/>
        <charset val="204"/>
      </rPr>
      <t xml:space="preserve"> 0120193060(краевые)</t>
    </r>
  </si>
  <si>
    <t>Оплата Интернета</t>
  </si>
  <si>
    <t>Готовые блюда</t>
  </si>
  <si>
    <t>Главный распорядитель средств  бюджета</t>
  </si>
  <si>
    <t>ООО "Абсолют-Сервис"</t>
  </si>
  <si>
    <t>Водопотребление</t>
  </si>
  <si>
    <t>вывоз твердых отходов</t>
  </si>
  <si>
    <t>Вывоз жидких отходов</t>
  </si>
  <si>
    <t>прочие налоги(транспортный и (852)</t>
  </si>
  <si>
    <t>Спец.одежда</t>
  </si>
  <si>
    <t>Предрейсовый  медосмотр</t>
  </si>
  <si>
    <t>обучение кочегаров,водителей</t>
  </si>
  <si>
    <t>КОСГУ-240</t>
  </si>
  <si>
    <r>
      <t>расходы на обеспечение бесплатным питанием учащихся -</t>
    </r>
    <r>
      <rPr>
        <b/>
        <sz val="12"/>
        <rFont val="Times New Roman"/>
        <family val="1"/>
        <charset val="204"/>
      </rPr>
      <t>0120П23050</t>
    </r>
  </si>
  <si>
    <r>
      <t>обеспечением
 обучающихся
 бесплатным питанием -</t>
    </r>
    <r>
      <rPr>
        <b/>
        <sz val="12"/>
        <rFont val="Times New Roman"/>
        <family val="1"/>
        <charset val="204"/>
      </rPr>
      <t xml:space="preserve">0120П93150 (краевые) </t>
    </r>
  </si>
  <si>
    <t>Муниципальное казенное учреждение "Управление народного образования" 
Дальнереченского муниципального района</t>
  </si>
  <si>
    <t>Директор МКУ "УНО"ДМР</t>
  </si>
  <si>
    <t>Гуцалюк Н.В.</t>
  </si>
  <si>
    <t>(наименование ГРБС)</t>
  </si>
  <si>
    <t xml:space="preserve">Исполнитель </t>
  </si>
  <si>
    <t>Бринько Т.В.</t>
  </si>
  <si>
    <t>Сумма финансового обеспечения муниципального задания на 2020год-</t>
  </si>
  <si>
    <r>
      <t xml:space="preserve"> Показатели плана финансово-хозяйственной деятельности бюджетных  учреждений  на очередной финансовый год и плановый период по </t>
    </r>
    <r>
      <rPr>
        <b/>
        <sz val="18"/>
        <color indexed="8"/>
        <rFont val="Times New Roman"/>
        <family val="1"/>
        <charset val="204"/>
      </rPr>
      <t>МОБУ "СОШ с.Сальское"-2020год</t>
    </r>
  </si>
  <si>
    <t>Сумма финансового обеспечения муниципального задания на 2020год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</si>
</sst>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\ &quot;р.&quot;_-;\-* #,##0.00\ &quot;р.&quot;_-;_-* &quot;-&quot;??\ &quot;р.&quot;_-;_-@_-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2"/>
      <charset val="204"/>
    </font>
    <font>
      <sz val="10"/>
      <name val="Helv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0">
    <xf numFmtId="0" fontId="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1" fillId="0" borderId="0"/>
    <xf numFmtId="0" fontId="10" fillId="0" borderId="0"/>
    <xf numFmtId="0" fontId="11" fillId="0" borderId="0"/>
    <xf numFmtId="0" fontId="32" fillId="0" borderId="0"/>
    <xf numFmtId="0" fontId="14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3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2" fillId="0" borderId="0"/>
    <xf numFmtId="0" fontId="10" fillId="0" borderId="0"/>
    <xf numFmtId="0" fontId="11" fillId="0" borderId="0"/>
    <xf numFmtId="0" fontId="11" fillId="0" borderId="0"/>
    <xf numFmtId="0" fontId="30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5" fillId="0" borderId="0"/>
  </cellStyleXfs>
  <cellXfs count="10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4" fontId="23" fillId="0" borderId="1" xfId="0" applyNumberFormat="1" applyFont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4" fontId="24" fillId="2" borderId="1" xfId="0" applyNumberFormat="1" applyFont="1" applyFill="1" applyBorder="1" applyAlignment="1">
      <alignment horizontal="center" vertical="center"/>
    </xf>
    <xf numFmtId="4" fontId="24" fillId="3" borderId="1" xfId="0" applyNumberFormat="1" applyFont="1" applyFill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17" fillId="2" borderId="4" xfId="0" applyNumberFormat="1" applyFont="1" applyFill="1" applyBorder="1" applyAlignment="1">
      <alignment horizontal="center" vertical="center"/>
    </xf>
    <xf numFmtId="4" fontId="17" fillId="2" borderId="5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22" fillId="0" borderId="5" xfId="0" applyNumberFormat="1" applyFont="1" applyBorder="1" applyAlignment="1">
      <alignment horizontal="center" vertical="center"/>
    </xf>
    <xf numFmtId="4" fontId="23" fillId="0" borderId="5" xfId="0" applyNumberFormat="1" applyFont="1" applyBorder="1" applyAlignment="1">
      <alignment horizontal="center" vertical="center"/>
    </xf>
    <xf numFmtId="4" fontId="21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23" fillId="0" borderId="4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24" fillId="2" borderId="4" xfId="0" applyNumberFormat="1" applyFont="1" applyFill="1" applyBorder="1" applyAlignment="1">
      <alignment horizontal="center" vertical="center"/>
    </xf>
    <xf numFmtId="0" fontId="2" fillId="0" borderId="5" xfId="0" applyFont="1" applyBorder="1"/>
    <xf numFmtId="4" fontId="24" fillId="0" borderId="4" xfId="0" applyNumberFormat="1" applyFont="1" applyFill="1" applyBorder="1" applyAlignment="1">
      <alignment horizontal="center" vertical="center"/>
    </xf>
    <xf numFmtId="4" fontId="26" fillId="0" borderId="5" xfId="0" applyNumberFormat="1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" fontId="17" fillId="2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" fontId="22" fillId="0" borderId="6" xfId="0" applyNumberFormat="1" applyFont="1" applyBorder="1" applyAlignment="1">
      <alignment horizontal="center" vertical="center"/>
    </xf>
    <xf numFmtId="4" fontId="23" fillId="0" borderId="6" xfId="0" applyNumberFormat="1" applyFont="1" applyBorder="1" applyAlignment="1">
      <alignment horizontal="center" vertical="center"/>
    </xf>
    <xf numFmtId="4" fontId="21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4" fontId="6" fillId="0" borderId="8" xfId="0" applyNumberFormat="1" applyFont="1" applyBorder="1" applyAlignment="1">
      <alignment horizontal="center" vertical="center"/>
    </xf>
    <xf numFmtId="4" fontId="22" fillId="0" borderId="8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4" fontId="23" fillId="0" borderId="8" xfId="0" applyNumberFormat="1" applyFont="1" applyBorder="1" applyAlignment="1">
      <alignment horizontal="center" vertical="center"/>
    </xf>
    <xf numFmtId="4" fontId="21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" fontId="27" fillId="4" borderId="5" xfId="0" applyNumberFormat="1" applyFont="1" applyFill="1" applyBorder="1"/>
    <xf numFmtId="4" fontId="22" fillId="0" borderId="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4" xfId="0" applyBorder="1"/>
    <xf numFmtId="0" fontId="0" fillId="0" borderId="7" xfId="0" applyBorder="1"/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60">
    <cellStyle name="Денежный 2" xfId="1"/>
    <cellStyle name="Денежный 2 2" xfId="2"/>
    <cellStyle name="Денежный 2 3" xfId="3"/>
    <cellStyle name="Денежный 2_стр.00" xfId="4"/>
    <cellStyle name="Обычный" xfId="0" builtinId="0"/>
    <cellStyle name="Обычный 2" xfId="5"/>
    <cellStyle name="Обычный 2 2" xfId="6"/>
    <cellStyle name="Обычный 2 3" xfId="7"/>
    <cellStyle name="Обычный 2 4" xfId="8"/>
    <cellStyle name="Обычный 2_ПЛАН ФХД по Ариадное" xfId="9"/>
    <cellStyle name="Обычный 3" xfId="10"/>
    <cellStyle name="Обычный 3 2" xfId="11"/>
    <cellStyle name="Обычный 3 2 2" xfId="12"/>
    <cellStyle name="Обычный 3 2 2 2" xfId="13"/>
    <cellStyle name="Обычный 3 2 2_ПЛАН ФХД по Ариадное" xfId="14"/>
    <cellStyle name="Обычный 3 2 3" xfId="15"/>
    <cellStyle name="Обычный 3 2_$158869_01d" xfId="16"/>
    <cellStyle name="Обычный 3 3" xfId="17"/>
    <cellStyle name="Обычный 3 3 2" xfId="18"/>
    <cellStyle name="Обычный 3 3 3" xfId="19"/>
    <cellStyle name="Обычный 3 3_$158869_03d" xfId="20"/>
    <cellStyle name="Обычный 3 4" xfId="21"/>
    <cellStyle name="Обычный 3 4 2" xfId="22"/>
    <cellStyle name="Обычный 3 4_ПЛАН ФХД по Ариадное" xfId="23"/>
    <cellStyle name="Обычный 3 5" xfId="24"/>
    <cellStyle name="Обычный 3 6" xfId="25"/>
    <cellStyle name="Обычный 3_$158869_01d" xfId="26"/>
    <cellStyle name="Обычный 4" xfId="27"/>
    <cellStyle name="Обычный 4 2" xfId="28"/>
    <cellStyle name="Обычный 4 3" xfId="29"/>
    <cellStyle name="Обычный 4 4" xfId="30"/>
    <cellStyle name="Обычный 4 5" xfId="31"/>
    <cellStyle name="Обычный 4_стр.00" xfId="32"/>
    <cellStyle name="Обычный 5" xfId="33"/>
    <cellStyle name="Обычный 5 2" xfId="34"/>
    <cellStyle name="Обычный 5 2 2" xfId="35"/>
    <cellStyle name="Обычный 5 2 2 2" xfId="36"/>
    <cellStyle name="Обычный 5 2 2 2 2" xfId="37"/>
    <cellStyle name="Обычный 5 2 2 2_ПЛАН ФХД по Ариадное" xfId="38"/>
    <cellStyle name="Обычный 5 2 2 3" xfId="39"/>
    <cellStyle name="Обычный 5 2 2_$158869_01d" xfId="40"/>
    <cellStyle name="Обычный 5 2 3" xfId="41"/>
    <cellStyle name="Обычный 5 2 3 2" xfId="42"/>
    <cellStyle name="Обычный 5 2 3_ПЛАН ФХД по Ариадное" xfId="43"/>
    <cellStyle name="Обычный 5 2 4" xfId="44"/>
    <cellStyle name="Обычный 5 2_$158869_01d" xfId="45"/>
    <cellStyle name="Обычный 5 3" xfId="46"/>
    <cellStyle name="Обычный 5 3 2" xfId="47"/>
    <cellStyle name="Обычный 5 3_ПЛАН ФХД по Ариадное" xfId="48"/>
    <cellStyle name="Обычный 5 4" xfId="49"/>
    <cellStyle name="Обычный 5 5" xfId="50"/>
    <cellStyle name="Обычный 5_$158869_01d" xfId="51"/>
    <cellStyle name="Обычный 6" xfId="52"/>
    <cellStyle name="Обычный 6 2" xfId="53"/>
    <cellStyle name="Обычный 6 3" xfId="54"/>
    <cellStyle name="Обычный 6_стр.00" xfId="55"/>
    <cellStyle name="Обычный 7" xfId="56"/>
    <cellStyle name="Обычный 7 2" xfId="57"/>
    <cellStyle name="Обычный 8" xfId="58"/>
    <cellStyle name="Стиль 1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K66"/>
  <sheetViews>
    <sheetView tabSelected="1" topLeftCell="A46" zoomScaleSheetLayoutView="100" workbookViewId="0">
      <selection activeCell="F54" sqref="F54"/>
    </sheetView>
  </sheetViews>
  <sheetFormatPr defaultRowHeight="15" x14ac:dyDescent="0.25"/>
  <cols>
    <col min="1" max="1" width="29.85546875" customWidth="1"/>
    <col min="2" max="2" width="14.42578125" customWidth="1"/>
    <col min="3" max="3" width="15.28515625" customWidth="1"/>
    <col min="4" max="4" width="12.85546875" customWidth="1"/>
    <col min="5" max="5" width="16.42578125" customWidth="1"/>
    <col min="6" max="6" width="17.42578125" customWidth="1"/>
    <col min="7" max="7" width="16.5703125" customWidth="1"/>
    <col min="8" max="8" width="17.28515625" customWidth="1"/>
    <col min="9" max="9" width="16.28515625" customWidth="1"/>
    <col min="10" max="10" width="18" customWidth="1"/>
    <col min="11" max="11" width="16.42578125" customWidth="1"/>
  </cols>
  <sheetData>
    <row r="1" spans="1:11" s="1" customFormat="1" ht="79.5" customHeight="1" x14ac:dyDescent="0.3">
      <c r="A1" s="91" t="s">
        <v>70</v>
      </c>
      <c r="B1" s="91"/>
      <c r="C1" s="91"/>
      <c r="D1" s="91"/>
      <c r="E1" s="91"/>
      <c r="F1" s="91"/>
      <c r="G1" s="91"/>
      <c r="H1" s="91"/>
      <c r="I1" s="91"/>
      <c r="J1" s="91"/>
    </row>
    <row r="2" spans="1:11" s="1" customFormat="1" x14ac:dyDescent="0.25">
      <c r="A2" s="11"/>
      <c r="B2" s="11"/>
      <c r="C2" s="12"/>
      <c r="D2" s="11"/>
      <c r="E2" s="11"/>
      <c r="F2" s="11"/>
      <c r="G2" s="11"/>
    </row>
    <row r="3" spans="1:11" s="1" customFormat="1" ht="40.5" customHeight="1" x14ac:dyDescent="0.25">
      <c r="A3" s="90" t="s">
        <v>51</v>
      </c>
      <c r="B3" s="90"/>
      <c r="C3" s="90" t="s">
        <v>63</v>
      </c>
      <c r="D3" s="90"/>
      <c r="E3" s="90"/>
      <c r="F3" s="90"/>
      <c r="G3" s="90"/>
      <c r="H3" s="90"/>
    </row>
    <row r="4" spans="1:11" s="1" customFormat="1" ht="15" customHeight="1" thickBot="1" x14ac:dyDescent="0.3">
      <c r="A4" s="10"/>
      <c r="B4" s="9"/>
      <c r="C4" s="9"/>
      <c r="D4" s="9"/>
      <c r="E4" s="9"/>
      <c r="F4" s="8"/>
      <c r="G4" s="8" t="s">
        <v>24</v>
      </c>
    </row>
    <row r="5" spans="1:11" s="1" customFormat="1" ht="138" customHeight="1" x14ac:dyDescent="0.25">
      <c r="A5" s="96" t="s">
        <v>0</v>
      </c>
      <c r="B5" s="85" t="s">
        <v>17</v>
      </c>
      <c r="C5" s="86"/>
      <c r="D5" s="86"/>
      <c r="E5" s="87"/>
      <c r="F5" s="88" t="s">
        <v>19</v>
      </c>
      <c r="G5" s="89"/>
      <c r="H5" s="83" t="s">
        <v>16</v>
      </c>
      <c r="I5" s="84"/>
      <c r="J5" s="74" t="s">
        <v>21</v>
      </c>
      <c r="K5" s="71"/>
    </row>
    <row r="6" spans="1:11" s="1" customFormat="1" ht="15" customHeight="1" x14ac:dyDescent="0.25">
      <c r="A6" s="97"/>
      <c r="B6" s="77" t="s">
        <v>69</v>
      </c>
      <c r="C6" s="99" t="s">
        <v>18</v>
      </c>
      <c r="D6" s="100"/>
      <c r="E6" s="101"/>
      <c r="F6" s="94" t="s">
        <v>61</v>
      </c>
      <c r="G6" s="79" t="s">
        <v>62</v>
      </c>
      <c r="H6" s="77" t="s">
        <v>71</v>
      </c>
      <c r="I6" s="81" t="s">
        <v>20</v>
      </c>
      <c r="J6" s="75"/>
      <c r="K6" s="72"/>
    </row>
    <row r="7" spans="1:11" s="1" customFormat="1" ht="155.25" customHeight="1" x14ac:dyDescent="0.25">
      <c r="A7" s="98"/>
      <c r="B7" s="78"/>
      <c r="C7" s="13" t="s">
        <v>23</v>
      </c>
      <c r="D7" s="57" t="s">
        <v>22</v>
      </c>
      <c r="E7" s="61" t="s">
        <v>48</v>
      </c>
      <c r="F7" s="95"/>
      <c r="G7" s="80"/>
      <c r="H7" s="78"/>
      <c r="I7" s="82"/>
      <c r="J7" s="76"/>
      <c r="K7" s="73"/>
    </row>
    <row r="8" spans="1:11" s="1" customFormat="1" ht="30.75" customHeight="1" x14ac:dyDescent="0.25">
      <c r="A8" s="23" t="s">
        <v>15</v>
      </c>
      <c r="B8" s="28">
        <f>C8+D8+E8</f>
        <v>14550351</v>
      </c>
      <c r="C8" s="18">
        <f>C10+C11+C12+C13+C14+C15+C22+C33+C41+C46+C47</f>
        <v>4569533</v>
      </c>
      <c r="D8" s="18">
        <f>D10+D11+D12+D13+D14+D15+D22+D33+D41+D46+D47</f>
        <v>56643</v>
      </c>
      <c r="E8" s="29">
        <f>E10+E11+E12+E13+E14+E15+E22+E33+E41+E46+E47</f>
        <v>9924175</v>
      </c>
      <c r="F8" s="49">
        <f>F10+F11+F12+F13+F14+F15+F22+F33+F41+F46+F47</f>
        <v>52528</v>
      </c>
      <c r="G8" s="29">
        <f>G10+G11+G12+G13+G14+G15+G22+G33+G41+G46+G47</f>
        <v>672639</v>
      </c>
      <c r="H8" s="41">
        <f>B8</f>
        <v>14550351</v>
      </c>
      <c r="I8" s="19">
        <f>G8+F8</f>
        <v>725167</v>
      </c>
      <c r="J8" s="20">
        <f>I8+H8</f>
        <v>15275518</v>
      </c>
      <c r="K8" s="66"/>
    </row>
    <row r="9" spans="1:11" s="1" customFormat="1" ht="16.5" x14ac:dyDescent="0.25">
      <c r="A9" s="24"/>
      <c r="B9" s="30"/>
      <c r="C9" s="6"/>
      <c r="D9" s="6"/>
      <c r="E9" s="62"/>
      <c r="F9" s="50"/>
      <c r="G9" s="39"/>
      <c r="H9" s="43"/>
      <c r="I9" s="21"/>
      <c r="J9" s="21"/>
      <c r="K9" s="42"/>
    </row>
    <row r="10" spans="1:11" s="1" customFormat="1" ht="26.25" customHeight="1" x14ac:dyDescent="0.25">
      <c r="A10" s="25" t="s">
        <v>14</v>
      </c>
      <c r="B10" s="37">
        <f>C10+D10+E10</f>
        <v>9467454</v>
      </c>
      <c r="C10" s="14">
        <v>2166229</v>
      </c>
      <c r="D10" s="14"/>
      <c r="E10" s="58">
        <v>7301225</v>
      </c>
      <c r="F10" s="51"/>
      <c r="G10" s="40"/>
      <c r="H10" s="43">
        <f>B10</f>
        <v>9467454</v>
      </c>
      <c r="I10" s="21">
        <f>G10+F10</f>
        <v>0</v>
      </c>
      <c r="J10" s="20">
        <f t="shared" ref="J10:J55" si="0">I10+H10</f>
        <v>9467454</v>
      </c>
      <c r="K10" s="42"/>
    </row>
    <row r="11" spans="1:11" s="1" customFormat="1" ht="16.5" x14ac:dyDescent="0.25">
      <c r="A11" s="25" t="s">
        <v>13</v>
      </c>
      <c r="B11" s="37">
        <f t="shared" ref="B11:B56" si="1">C11+D11+E11</f>
        <v>8000</v>
      </c>
      <c r="C11" s="14">
        <v>8000</v>
      </c>
      <c r="D11" s="14"/>
      <c r="E11" s="58"/>
      <c r="F11" s="51"/>
      <c r="G11" s="40"/>
      <c r="H11" s="43">
        <f t="shared" ref="H11:H56" si="2">B11</f>
        <v>8000</v>
      </c>
      <c r="I11" s="21">
        <f t="shared" ref="I11:I55" si="3">G11+F11</f>
        <v>0</v>
      </c>
      <c r="J11" s="20">
        <f t="shared" si="0"/>
        <v>8000</v>
      </c>
      <c r="K11" s="42"/>
    </row>
    <row r="12" spans="1:11" s="1" customFormat="1" ht="31.5" x14ac:dyDescent="0.25">
      <c r="A12" s="25" t="s">
        <v>12</v>
      </c>
      <c r="B12" s="37">
        <f t="shared" si="1"/>
        <v>2859171</v>
      </c>
      <c r="C12" s="14">
        <v>654201</v>
      </c>
      <c r="D12" s="14"/>
      <c r="E12" s="58">
        <v>2204970</v>
      </c>
      <c r="F12" s="51"/>
      <c r="G12" s="40"/>
      <c r="H12" s="43">
        <f t="shared" si="2"/>
        <v>2859171</v>
      </c>
      <c r="I12" s="21">
        <f t="shared" si="3"/>
        <v>0</v>
      </c>
      <c r="J12" s="20">
        <f t="shared" si="0"/>
        <v>2859171</v>
      </c>
      <c r="K12" s="42"/>
    </row>
    <row r="13" spans="1:11" s="1" customFormat="1" ht="16.5" x14ac:dyDescent="0.25">
      <c r="A13" s="25" t="s">
        <v>11</v>
      </c>
      <c r="B13" s="37">
        <f t="shared" si="1"/>
        <v>11625</v>
      </c>
      <c r="C13" s="14">
        <v>11625</v>
      </c>
      <c r="D13" s="14"/>
      <c r="E13" s="58"/>
      <c r="F13" s="51"/>
      <c r="G13" s="40"/>
      <c r="H13" s="43">
        <f t="shared" si="2"/>
        <v>11625</v>
      </c>
      <c r="I13" s="21">
        <f t="shared" si="3"/>
        <v>0</v>
      </c>
      <c r="J13" s="20">
        <f t="shared" si="0"/>
        <v>11625</v>
      </c>
      <c r="K13" s="42"/>
    </row>
    <row r="14" spans="1:11" s="1" customFormat="1" ht="16.5" x14ac:dyDescent="0.25">
      <c r="A14" s="25" t="s">
        <v>10</v>
      </c>
      <c r="B14" s="37">
        <f t="shared" si="1"/>
        <v>0</v>
      </c>
      <c r="C14" s="14">
        <v>0</v>
      </c>
      <c r="D14" s="14"/>
      <c r="E14" s="58"/>
      <c r="F14" s="52"/>
      <c r="G14" s="32"/>
      <c r="H14" s="43">
        <f t="shared" si="2"/>
        <v>0</v>
      </c>
      <c r="I14" s="21">
        <f t="shared" si="3"/>
        <v>0</v>
      </c>
      <c r="J14" s="20">
        <f t="shared" si="0"/>
        <v>0</v>
      </c>
      <c r="K14" s="42"/>
    </row>
    <row r="15" spans="1:11" s="1" customFormat="1" ht="31.5" x14ac:dyDescent="0.25">
      <c r="A15" s="25" t="s">
        <v>9</v>
      </c>
      <c r="B15" s="38">
        <f t="shared" si="1"/>
        <v>1250036.8</v>
      </c>
      <c r="C15" s="38">
        <f>C16+C17+C19+C20</f>
        <v>1250036.8</v>
      </c>
      <c r="D15" s="14"/>
      <c r="E15" s="58"/>
      <c r="F15" s="52"/>
      <c r="G15" s="32"/>
      <c r="H15" s="43">
        <f t="shared" si="2"/>
        <v>1250036.8</v>
      </c>
      <c r="I15" s="21">
        <f t="shared" si="3"/>
        <v>0</v>
      </c>
      <c r="J15" s="20">
        <f t="shared" si="0"/>
        <v>1250036.8</v>
      </c>
      <c r="K15" s="42"/>
    </row>
    <row r="16" spans="1:11" s="1" customFormat="1" ht="21.75" customHeight="1" x14ac:dyDescent="0.25">
      <c r="A16" s="26" t="s">
        <v>25</v>
      </c>
      <c r="B16" s="37">
        <f t="shared" si="1"/>
        <v>189709</v>
      </c>
      <c r="C16" s="14">
        <v>189709</v>
      </c>
      <c r="D16" s="14"/>
      <c r="E16" s="58"/>
      <c r="F16" s="52"/>
      <c r="G16" s="32"/>
      <c r="H16" s="43">
        <f t="shared" si="2"/>
        <v>189709</v>
      </c>
      <c r="I16" s="21">
        <f t="shared" si="3"/>
        <v>0</v>
      </c>
      <c r="J16" s="21">
        <f t="shared" si="0"/>
        <v>189709</v>
      </c>
      <c r="K16" s="42"/>
    </row>
    <row r="17" spans="1:11" s="1" customFormat="1" ht="16.5" x14ac:dyDescent="0.25">
      <c r="A17" s="26" t="s">
        <v>26</v>
      </c>
      <c r="B17" s="37">
        <f t="shared" si="1"/>
        <v>968327.8</v>
      </c>
      <c r="C17" s="14">
        <v>968327.8</v>
      </c>
      <c r="D17" s="14"/>
      <c r="E17" s="58"/>
      <c r="F17" s="52"/>
      <c r="G17" s="32"/>
      <c r="H17" s="43">
        <f t="shared" si="2"/>
        <v>968327.8</v>
      </c>
      <c r="I17" s="21">
        <f t="shared" si="3"/>
        <v>0</v>
      </c>
      <c r="J17" s="21">
        <f t="shared" si="0"/>
        <v>968327.8</v>
      </c>
      <c r="K17" s="42"/>
    </row>
    <row r="18" spans="1:11" s="1" customFormat="1" ht="16.5" x14ac:dyDescent="0.25">
      <c r="A18" s="26" t="s">
        <v>52</v>
      </c>
      <c r="B18" s="37">
        <f t="shared" si="1"/>
        <v>0</v>
      </c>
      <c r="C18" s="14"/>
      <c r="D18" s="14"/>
      <c r="E18" s="58"/>
      <c r="F18" s="52"/>
      <c r="G18" s="32"/>
      <c r="H18" s="43">
        <f t="shared" si="2"/>
        <v>0</v>
      </c>
      <c r="I18" s="21">
        <f t="shared" si="3"/>
        <v>0</v>
      </c>
      <c r="J18" s="21">
        <f t="shared" si="0"/>
        <v>0</v>
      </c>
      <c r="K18" s="42"/>
    </row>
    <row r="19" spans="1:11" s="1" customFormat="1" ht="16.5" x14ac:dyDescent="0.25">
      <c r="A19" s="26" t="s">
        <v>53</v>
      </c>
      <c r="B19" s="37">
        <f t="shared" si="1"/>
        <v>40000</v>
      </c>
      <c r="C19" s="14">
        <v>40000</v>
      </c>
      <c r="D19" s="14"/>
      <c r="E19" s="58"/>
      <c r="F19" s="52"/>
      <c r="G19" s="32"/>
      <c r="H19" s="43">
        <f t="shared" si="2"/>
        <v>40000</v>
      </c>
      <c r="I19" s="21">
        <f t="shared" si="3"/>
        <v>0</v>
      </c>
      <c r="J19" s="21">
        <f t="shared" si="0"/>
        <v>40000</v>
      </c>
      <c r="K19" s="42"/>
    </row>
    <row r="20" spans="1:11" s="1" customFormat="1" ht="16.5" x14ac:dyDescent="0.25">
      <c r="A20" s="26" t="s">
        <v>55</v>
      </c>
      <c r="B20" s="37">
        <f t="shared" si="1"/>
        <v>52000</v>
      </c>
      <c r="C20" s="14">
        <v>52000</v>
      </c>
      <c r="D20" s="14"/>
      <c r="E20" s="58"/>
      <c r="F20" s="52"/>
      <c r="G20" s="32"/>
      <c r="H20" s="43">
        <f t="shared" si="2"/>
        <v>52000</v>
      </c>
      <c r="I20" s="21">
        <f t="shared" si="3"/>
        <v>0</v>
      </c>
      <c r="J20" s="21"/>
      <c r="K20" s="42"/>
    </row>
    <row r="21" spans="1:11" s="1" customFormat="1" ht="69.75" customHeight="1" x14ac:dyDescent="0.25">
      <c r="A21" s="26" t="s">
        <v>8</v>
      </c>
      <c r="B21" s="37">
        <f t="shared" si="1"/>
        <v>0</v>
      </c>
      <c r="C21" s="14"/>
      <c r="D21" s="14"/>
      <c r="E21" s="58"/>
      <c r="F21" s="52"/>
      <c r="G21" s="32"/>
      <c r="H21" s="43">
        <f t="shared" si="2"/>
        <v>0</v>
      </c>
      <c r="I21" s="21">
        <f t="shared" si="3"/>
        <v>0</v>
      </c>
      <c r="J21" s="21">
        <f t="shared" si="0"/>
        <v>0</v>
      </c>
      <c r="K21" s="42"/>
    </row>
    <row r="22" spans="1:11" s="1" customFormat="1" ht="47.25" x14ac:dyDescent="0.25">
      <c r="A22" s="25" t="s">
        <v>7</v>
      </c>
      <c r="B22" s="38">
        <f t="shared" si="1"/>
        <v>139041</v>
      </c>
      <c r="C22" s="38">
        <f>C23+C24+C25+C26+C27+C28+C29+C30+C31+C32</f>
        <v>139041</v>
      </c>
      <c r="D22" s="16">
        <f>D23+D24+D25+D26+D27+D28+D29+D30+D32</f>
        <v>0</v>
      </c>
      <c r="E22" s="59">
        <f>E23+E24+E25+E26+E27+E28+E29+E30+E32</f>
        <v>0</v>
      </c>
      <c r="F22" s="53">
        <f>F23+F24+F25+F26+F27+F28+F29+F30+F32</f>
        <v>0</v>
      </c>
      <c r="G22" s="33">
        <f>G23+G24+G25+G26+G27+G28+G29+G30+G32</f>
        <v>0</v>
      </c>
      <c r="H22" s="41">
        <f t="shared" si="2"/>
        <v>139041</v>
      </c>
      <c r="I22" s="19">
        <f t="shared" si="3"/>
        <v>0</v>
      </c>
      <c r="J22" s="20">
        <f t="shared" si="0"/>
        <v>139041</v>
      </c>
      <c r="K22" s="42"/>
    </row>
    <row r="23" spans="1:11" s="1" customFormat="1" ht="16.5" x14ac:dyDescent="0.25">
      <c r="A23" s="27" t="s">
        <v>27</v>
      </c>
      <c r="B23" s="37">
        <f t="shared" si="1"/>
        <v>33000</v>
      </c>
      <c r="C23" s="14">
        <v>33000</v>
      </c>
      <c r="D23" s="14"/>
      <c r="E23" s="58"/>
      <c r="F23" s="52"/>
      <c r="G23" s="32"/>
      <c r="H23" s="43">
        <f t="shared" si="2"/>
        <v>33000</v>
      </c>
      <c r="I23" s="21">
        <f t="shared" si="3"/>
        <v>0</v>
      </c>
      <c r="J23" s="21">
        <f t="shared" si="0"/>
        <v>33000</v>
      </c>
      <c r="K23" s="42"/>
    </row>
    <row r="24" spans="1:11" s="1" customFormat="1" ht="30" x14ac:dyDescent="0.25">
      <c r="A24" s="27" t="s">
        <v>28</v>
      </c>
      <c r="B24" s="37">
        <f t="shared" si="1"/>
        <v>22050</v>
      </c>
      <c r="C24" s="14">
        <v>22050</v>
      </c>
      <c r="D24" s="14"/>
      <c r="E24" s="58"/>
      <c r="F24" s="52"/>
      <c r="G24" s="32"/>
      <c r="H24" s="43">
        <f t="shared" si="2"/>
        <v>22050</v>
      </c>
      <c r="I24" s="21">
        <f t="shared" si="3"/>
        <v>0</v>
      </c>
      <c r="J24" s="21">
        <f t="shared" si="0"/>
        <v>22050</v>
      </c>
      <c r="K24" s="42"/>
    </row>
    <row r="25" spans="1:11" s="1" customFormat="1" ht="16.5" x14ac:dyDescent="0.25">
      <c r="A25" s="27" t="s">
        <v>29</v>
      </c>
      <c r="B25" s="37">
        <f t="shared" si="1"/>
        <v>10000</v>
      </c>
      <c r="C25" s="14">
        <v>10000</v>
      </c>
      <c r="D25" s="14"/>
      <c r="E25" s="58"/>
      <c r="F25" s="52"/>
      <c r="G25" s="32"/>
      <c r="H25" s="43">
        <f t="shared" si="2"/>
        <v>10000</v>
      </c>
      <c r="I25" s="21">
        <f t="shared" si="3"/>
        <v>0</v>
      </c>
      <c r="J25" s="21">
        <f t="shared" si="0"/>
        <v>10000</v>
      </c>
      <c r="K25" s="42"/>
    </row>
    <row r="26" spans="1:11" s="1" customFormat="1" ht="30" x14ac:dyDescent="0.25">
      <c r="A26" s="27" t="s">
        <v>30</v>
      </c>
      <c r="B26" s="37">
        <f>C26+D26+E26</f>
        <v>7920</v>
      </c>
      <c r="C26" s="14">
        <v>7920</v>
      </c>
      <c r="D26" s="14"/>
      <c r="E26" s="58"/>
      <c r="F26" s="52"/>
      <c r="G26" s="32"/>
      <c r="H26" s="43">
        <f t="shared" si="2"/>
        <v>7920</v>
      </c>
      <c r="I26" s="21">
        <f t="shared" si="3"/>
        <v>0</v>
      </c>
      <c r="J26" s="21">
        <f t="shared" si="0"/>
        <v>7920</v>
      </c>
      <c r="K26" s="42"/>
    </row>
    <row r="27" spans="1:11" s="1" customFormat="1" ht="16.5" x14ac:dyDescent="0.25">
      <c r="A27" s="27" t="s">
        <v>31</v>
      </c>
      <c r="B27" s="37">
        <f>C27+D27+E27</f>
        <v>5310</v>
      </c>
      <c r="C27" s="14">
        <v>5310</v>
      </c>
      <c r="D27" s="14"/>
      <c r="E27" s="58"/>
      <c r="F27" s="52"/>
      <c r="G27" s="32"/>
      <c r="H27" s="43">
        <f t="shared" si="2"/>
        <v>5310</v>
      </c>
      <c r="I27" s="21">
        <f t="shared" si="3"/>
        <v>0</v>
      </c>
      <c r="J27" s="21">
        <f t="shared" si="0"/>
        <v>5310</v>
      </c>
      <c r="K27" s="42"/>
    </row>
    <row r="28" spans="1:11" s="1" customFormat="1" ht="60" x14ac:dyDescent="0.25">
      <c r="A28" s="27" t="s">
        <v>32</v>
      </c>
      <c r="B28" s="37">
        <f>C28+D28+E28</f>
        <v>22700</v>
      </c>
      <c r="C28" s="14">
        <v>22700</v>
      </c>
      <c r="D28" s="14"/>
      <c r="E28" s="58"/>
      <c r="F28" s="52"/>
      <c r="G28" s="32"/>
      <c r="H28" s="43">
        <f t="shared" si="2"/>
        <v>22700</v>
      </c>
      <c r="I28" s="21">
        <f t="shared" si="3"/>
        <v>0</v>
      </c>
      <c r="J28" s="21">
        <f t="shared" si="0"/>
        <v>22700</v>
      </c>
      <c r="K28" s="42"/>
    </row>
    <row r="29" spans="1:11" s="1" customFormat="1" ht="16.5" x14ac:dyDescent="0.25">
      <c r="A29" s="27" t="s">
        <v>33</v>
      </c>
      <c r="B29" s="37">
        <f t="shared" si="1"/>
        <v>16000</v>
      </c>
      <c r="C29" s="14">
        <v>16000</v>
      </c>
      <c r="D29" s="14"/>
      <c r="E29" s="58"/>
      <c r="F29" s="52"/>
      <c r="G29" s="32"/>
      <c r="H29" s="43">
        <f t="shared" si="2"/>
        <v>16000</v>
      </c>
      <c r="I29" s="21">
        <f t="shared" si="3"/>
        <v>0</v>
      </c>
      <c r="J29" s="21">
        <f t="shared" si="0"/>
        <v>16000</v>
      </c>
      <c r="K29" s="42"/>
    </row>
    <row r="30" spans="1:11" s="1" customFormat="1" ht="16.5" x14ac:dyDescent="0.25">
      <c r="A30" s="27" t="s">
        <v>34</v>
      </c>
      <c r="B30" s="37">
        <f t="shared" si="1"/>
        <v>5103</v>
      </c>
      <c r="C30" s="14">
        <v>5103</v>
      </c>
      <c r="D30" s="14"/>
      <c r="E30" s="58"/>
      <c r="F30" s="52"/>
      <c r="G30" s="32"/>
      <c r="H30" s="43">
        <f t="shared" si="2"/>
        <v>5103</v>
      </c>
      <c r="I30" s="21">
        <f t="shared" si="3"/>
        <v>0</v>
      </c>
      <c r="J30" s="21">
        <f t="shared" si="0"/>
        <v>5103</v>
      </c>
      <c r="K30" s="42"/>
    </row>
    <row r="31" spans="1:11" s="1" customFormat="1" ht="16.5" x14ac:dyDescent="0.25">
      <c r="A31" s="27" t="s">
        <v>54</v>
      </c>
      <c r="B31" s="37">
        <f t="shared" si="1"/>
        <v>13950</v>
      </c>
      <c r="C31" s="14">
        <v>13950</v>
      </c>
      <c r="D31" s="14"/>
      <c r="E31" s="58"/>
      <c r="F31" s="52"/>
      <c r="G31" s="32"/>
      <c r="H31" s="43">
        <f t="shared" si="2"/>
        <v>13950</v>
      </c>
      <c r="I31" s="21">
        <f t="shared" si="3"/>
        <v>0</v>
      </c>
      <c r="J31" s="21">
        <f t="shared" si="0"/>
        <v>13950</v>
      </c>
      <c r="K31" s="42"/>
    </row>
    <row r="32" spans="1:11" s="1" customFormat="1" ht="16.5" x14ac:dyDescent="0.25">
      <c r="A32" s="27" t="s">
        <v>35</v>
      </c>
      <c r="B32" s="37">
        <f t="shared" si="1"/>
        <v>3008</v>
      </c>
      <c r="C32" s="14">
        <v>3008</v>
      </c>
      <c r="D32" s="14"/>
      <c r="E32" s="58"/>
      <c r="F32" s="52"/>
      <c r="G32" s="32"/>
      <c r="H32" s="43">
        <f t="shared" si="2"/>
        <v>3008</v>
      </c>
      <c r="I32" s="21">
        <f t="shared" si="3"/>
        <v>0</v>
      </c>
      <c r="J32" s="21">
        <f t="shared" si="0"/>
        <v>3008</v>
      </c>
      <c r="K32" s="42"/>
    </row>
    <row r="33" spans="1:11" s="1" customFormat="1" ht="31.5" x14ac:dyDescent="0.25">
      <c r="A33" s="25" t="s">
        <v>6</v>
      </c>
      <c r="B33" s="38">
        <f t="shared" si="1"/>
        <v>230590</v>
      </c>
      <c r="C33" s="16">
        <f>C34+C35+C36+C37+C38</f>
        <v>177290</v>
      </c>
      <c r="D33" s="16">
        <f>D34+D35+D36+D37+D38</f>
        <v>0</v>
      </c>
      <c r="E33" s="59">
        <f>E34+E35+E36+E37+E38+E39</f>
        <v>53300</v>
      </c>
      <c r="F33" s="53">
        <f>F40</f>
        <v>52528</v>
      </c>
      <c r="G33" s="53">
        <f>G40</f>
        <v>672639</v>
      </c>
      <c r="H33" s="41">
        <f t="shared" si="2"/>
        <v>230590</v>
      </c>
      <c r="I33" s="19">
        <f t="shared" si="3"/>
        <v>725167</v>
      </c>
      <c r="J33" s="20">
        <f t="shared" si="0"/>
        <v>955757</v>
      </c>
      <c r="K33" s="42"/>
    </row>
    <row r="34" spans="1:11" s="1" customFormat="1" ht="30" x14ac:dyDescent="0.25">
      <c r="A34" s="27" t="s">
        <v>36</v>
      </c>
      <c r="B34" s="37">
        <f t="shared" si="1"/>
        <v>94380</v>
      </c>
      <c r="C34" s="14">
        <v>94380</v>
      </c>
      <c r="D34" s="14"/>
      <c r="E34" s="58"/>
      <c r="F34" s="52"/>
      <c r="G34" s="32"/>
      <c r="H34" s="43">
        <f t="shared" si="2"/>
        <v>94380</v>
      </c>
      <c r="I34" s="21">
        <f t="shared" si="3"/>
        <v>0</v>
      </c>
      <c r="J34" s="21">
        <f t="shared" si="0"/>
        <v>94380</v>
      </c>
      <c r="K34" s="42"/>
    </row>
    <row r="35" spans="1:11" s="1" customFormat="1" ht="31.5" x14ac:dyDescent="0.25">
      <c r="A35" s="26" t="s">
        <v>37</v>
      </c>
      <c r="B35" s="37">
        <f t="shared" si="1"/>
        <v>10000</v>
      </c>
      <c r="C35" s="14">
        <v>10000</v>
      </c>
      <c r="D35" s="14"/>
      <c r="E35" s="58"/>
      <c r="F35" s="52"/>
      <c r="G35" s="32"/>
      <c r="H35" s="43">
        <f t="shared" si="2"/>
        <v>10000</v>
      </c>
      <c r="I35" s="21">
        <f t="shared" si="3"/>
        <v>0</v>
      </c>
      <c r="J35" s="21">
        <f t="shared" si="0"/>
        <v>10000</v>
      </c>
      <c r="K35" s="42"/>
    </row>
    <row r="36" spans="1:11" s="1" customFormat="1" ht="16.5" x14ac:dyDescent="0.25">
      <c r="A36" s="26" t="s">
        <v>58</v>
      </c>
      <c r="B36" s="37">
        <f t="shared" si="1"/>
        <v>23310</v>
      </c>
      <c r="C36" s="14">
        <v>23310</v>
      </c>
      <c r="D36" s="14"/>
      <c r="E36" s="58"/>
      <c r="F36" s="52"/>
      <c r="G36" s="32"/>
      <c r="H36" s="43">
        <f t="shared" si="2"/>
        <v>23310</v>
      </c>
      <c r="I36" s="21">
        <f t="shared" si="3"/>
        <v>0</v>
      </c>
      <c r="J36" s="21">
        <f t="shared" si="0"/>
        <v>23310</v>
      </c>
      <c r="K36" s="42"/>
    </row>
    <row r="37" spans="1:11" s="1" customFormat="1" ht="31.5" x14ac:dyDescent="0.25">
      <c r="A37" s="26" t="s">
        <v>59</v>
      </c>
      <c r="B37" s="37">
        <f t="shared" si="1"/>
        <v>45200</v>
      </c>
      <c r="C37" s="14">
        <v>45200</v>
      </c>
      <c r="D37" s="14"/>
      <c r="E37" s="58"/>
      <c r="F37" s="52"/>
      <c r="G37" s="32"/>
      <c r="H37" s="43">
        <f t="shared" si="2"/>
        <v>45200</v>
      </c>
      <c r="I37" s="21">
        <f t="shared" si="3"/>
        <v>0</v>
      </c>
      <c r="J37" s="21">
        <f t="shared" si="0"/>
        <v>45200</v>
      </c>
      <c r="K37" s="42"/>
    </row>
    <row r="38" spans="1:11" s="1" customFormat="1" ht="63" x14ac:dyDescent="0.25">
      <c r="A38" s="26" t="s">
        <v>38</v>
      </c>
      <c r="B38" s="37">
        <f t="shared" si="1"/>
        <v>4400</v>
      </c>
      <c r="C38" s="14">
        <v>4400</v>
      </c>
      <c r="D38" s="14"/>
      <c r="E38" s="58"/>
      <c r="F38" s="52"/>
      <c r="G38" s="32"/>
      <c r="H38" s="43">
        <f t="shared" si="2"/>
        <v>4400</v>
      </c>
      <c r="I38" s="21">
        <f t="shared" si="3"/>
        <v>0</v>
      </c>
      <c r="J38" s="21">
        <f t="shared" si="0"/>
        <v>4400</v>
      </c>
      <c r="K38" s="42"/>
    </row>
    <row r="39" spans="1:11" s="1" customFormat="1" ht="16.5" x14ac:dyDescent="0.25">
      <c r="A39" s="27" t="s">
        <v>49</v>
      </c>
      <c r="B39" s="37">
        <f t="shared" si="1"/>
        <v>53300</v>
      </c>
      <c r="C39" s="14"/>
      <c r="D39" s="14"/>
      <c r="E39" s="58">
        <v>53300</v>
      </c>
      <c r="F39" s="52"/>
      <c r="G39" s="32"/>
      <c r="H39" s="43">
        <f t="shared" si="2"/>
        <v>53300</v>
      </c>
      <c r="I39" s="21">
        <f t="shared" si="3"/>
        <v>0</v>
      </c>
      <c r="J39" s="20">
        <f t="shared" si="0"/>
        <v>53300</v>
      </c>
      <c r="K39" s="42"/>
    </row>
    <row r="40" spans="1:11" s="1" customFormat="1" ht="16.5" x14ac:dyDescent="0.25">
      <c r="A40" s="27" t="s">
        <v>50</v>
      </c>
      <c r="B40" s="37">
        <f t="shared" si="1"/>
        <v>0</v>
      </c>
      <c r="C40" s="14"/>
      <c r="D40" s="14"/>
      <c r="E40" s="58"/>
      <c r="F40" s="52">
        <v>52528</v>
      </c>
      <c r="G40" s="32">
        <v>672639</v>
      </c>
      <c r="H40" s="43">
        <f t="shared" si="2"/>
        <v>0</v>
      </c>
      <c r="I40" s="21">
        <f t="shared" si="3"/>
        <v>725167</v>
      </c>
      <c r="J40" s="20">
        <f t="shared" si="0"/>
        <v>725167</v>
      </c>
      <c r="K40" s="42"/>
    </row>
    <row r="41" spans="1:11" s="1" customFormat="1" ht="16.5" x14ac:dyDescent="0.25">
      <c r="A41" s="25" t="s">
        <v>5</v>
      </c>
      <c r="B41" s="38">
        <f t="shared" si="1"/>
        <v>68705</v>
      </c>
      <c r="C41" s="16">
        <f>C42+C43+C44</f>
        <v>12062</v>
      </c>
      <c r="D41" s="16">
        <f>D42+D43+D44</f>
        <v>56643</v>
      </c>
      <c r="E41" s="59"/>
      <c r="F41" s="53">
        <f>F42+F43+F44</f>
        <v>0</v>
      </c>
      <c r="G41" s="33">
        <f>G42+G43+G44</f>
        <v>0</v>
      </c>
      <c r="H41" s="43">
        <f t="shared" si="2"/>
        <v>68705</v>
      </c>
      <c r="I41" s="19">
        <f t="shared" si="3"/>
        <v>0</v>
      </c>
      <c r="J41" s="20">
        <f t="shared" si="0"/>
        <v>68705</v>
      </c>
      <c r="K41" s="42"/>
    </row>
    <row r="42" spans="1:11" s="1" customFormat="1" ht="31.5" x14ac:dyDescent="0.25">
      <c r="A42" s="26" t="s">
        <v>39</v>
      </c>
      <c r="B42" s="37">
        <f t="shared" si="1"/>
        <v>56643</v>
      </c>
      <c r="C42" s="14"/>
      <c r="D42" s="14">
        <v>56643</v>
      </c>
      <c r="E42" s="58"/>
      <c r="F42" s="52"/>
      <c r="G42" s="32"/>
      <c r="H42" s="43">
        <f t="shared" si="2"/>
        <v>56643</v>
      </c>
      <c r="I42" s="21">
        <f t="shared" si="3"/>
        <v>0</v>
      </c>
      <c r="J42" s="21">
        <f t="shared" si="0"/>
        <v>56643</v>
      </c>
      <c r="K42" s="42"/>
    </row>
    <row r="43" spans="1:11" s="1" customFormat="1" ht="47.25" x14ac:dyDescent="0.25">
      <c r="A43" s="26" t="s">
        <v>56</v>
      </c>
      <c r="B43" s="37">
        <f t="shared" si="1"/>
        <v>820</v>
      </c>
      <c r="C43" s="14">
        <v>820</v>
      </c>
      <c r="D43" s="14"/>
      <c r="E43" s="58"/>
      <c r="F43" s="52"/>
      <c r="G43" s="32"/>
      <c r="H43" s="43">
        <f t="shared" si="2"/>
        <v>820</v>
      </c>
      <c r="I43" s="21">
        <f t="shared" si="3"/>
        <v>0</v>
      </c>
      <c r="J43" s="21">
        <f t="shared" si="0"/>
        <v>820</v>
      </c>
      <c r="K43" s="42"/>
    </row>
    <row r="44" spans="1:11" s="1" customFormat="1" ht="16.5" x14ac:dyDescent="0.25">
      <c r="A44" s="26" t="s">
        <v>40</v>
      </c>
      <c r="B44" s="37">
        <f t="shared" si="1"/>
        <v>11242</v>
      </c>
      <c r="C44" s="14">
        <v>11242</v>
      </c>
      <c r="D44" s="14"/>
      <c r="E44" s="58"/>
      <c r="F44" s="52"/>
      <c r="G44" s="32"/>
      <c r="H44" s="43">
        <f t="shared" si="2"/>
        <v>11242</v>
      </c>
      <c r="I44" s="21">
        <f t="shared" si="3"/>
        <v>0</v>
      </c>
      <c r="J44" s="21">
        <f t="shared" si="0"/>
        <v>11242</v>
      </c>
      <c r="K44" s="42"/>
    </row>
    <row r="45" spans="1:11" s="1" customFormat="1" ht="31.5" x14ac:dyDescent="0.25">
      <c r="A45" s="26" t="s">
        <v>4</v>
      </c>
      <c r="B45" s="37">
        <f t="shared" si="1"/>
        <v>0</v>
      </c>
      <c r="C45" s="14"/>
      <c r="D45" s="14"/>
      <c r="E45" s="58"/>
      <c r="F45" s="52"/>
      <c r="G45" s="32"/>
      <c r="H45" s="43">
        <f t="shared" si="2"/>
        <v>0</v>
      </c>
      <c r="I45" s="21">
        <f t="shared" si="3"/>
        <v>0</v>
      </c>
      <c r="J45" s="21">
        <f t="shared" si="0"/>
        <v>0</v>
      </c>
      <c r="K45" s="42"/>
    </row>
    <row r="46" spans="1:11" s="1" customFormat="1" ht="31.5" x14ac:dyDescent="0.25">
      <c r="A46" s="25" t="s">
        <v>3</v>
      </c>
      <c r="B46" s="37">
        <f t="shared" si="1"/>
        <v>182340</v>
      </c>
      <c r="C46" s="17">
        <v>0</v>
      </c>
      <c r="D46" s="17"/>
      <c r="E46" s="63">
        <v>182340</v>
      </c>
      <c r="F46" s="54"/>
      <c r="G46" s="34"/>
      <c r="H46" s="43">
        <f t="shared" si="2"/>
        <v>182340</v>
      </c>
      <c r="I46" s="21">
        <f t="shared" si="3"/>
        <v>0</v>
      </c>
      <c r="J46" s="21">
        <f t="shared" si="0"/>
        <v>182340</v>
      </c>
      <c r="K46" s="42"/>
    </row>
    <row r="47" spans="1:11" s="1" customFormat="1" ht="69" customHeight="1" x14ac:dyDescent="0.25">
      <c r="A47" s="25" t="s">
        <v>2</v>
      </c>
      <c r="B47" s="38">
        <f t="shared" si="1"/>
        <v>333388.2</v>
      </c>
      <c r="C47" s="16">
        <f>C48+C49+C50+C51+C52+C54+C55+C53</f>
        <v>151048.20000000001</v>
      </c>
      <c r="D47" s="16">
        <f>D48+D49+D50+D51+D52+D54+D55+D53</f>
        <v>0</v>
      </c>
      <c r="E47" s="59">
        <f>E48+E49+E50+E51+E52+E54+E55+E53</f>
        <v>182340</v>
      </c>
      <c r="F47" s="53">
        <f>F48+F49+F50+F51+F52+F54+F55</f>
        <v>0</v>
      </c>
      <c r="G47" s="33">
        <f>G48+G49+G50+G51+G52+G54+G55</f>
        <v>0</v>
      </c>
      <c r="H47" s="41">
        <f t="shared" si="2"/>
        <v>333388.2</v>
      </c>
      <c r="I47" s="19">
        <f t="shared" si="3"/>
        <v>0</v>
      </c>
      <c r="J47" s="20">
        <f t="shared" si="0"/>
        <v>333388.2</v>
      </c>
      <c r="K47" s="66">
        <f>K49+K55</f>
        <v>0</v>
      </c>
    </row>
    <row r="48" spans="1:11" s="1" customFormat="1" ht="30.75" customHeight="1" x14ac:dyDescent="0.25">
      <c r="A48" s="26" t="s">
        <v>41</v>
      </c>
      <c r="B48" s="37">
        <f t="shared" si="1"/>
        <v>0</v>
      </c>
      <c r="C48" s="15"/>
      <c r="D48" s="15"/>
      <c r="E48" s="64"/>
      <c r="F48" s="55"/>
      <c r="G48" s="35"/>
      <c r="H48" s="43">
        <f t="shared" si="2"/>
        <v>0</v>
      </c>
      <c r="I48" s="21">
        <f t="shared" si="3"/>
        <v>0</v>
      </c>
      <c r="J48" s="21">
        <f t="shared" si="0"/>
        <v>0</v>
      </c>
      <c r="K48" s="44"/>
    </row>
    <row r="49" spans="1:11" s="1" customFormat="1" ht="25.5" customHeight="1" x14ac:dyDescent="0.25">
      <c r="A49" s="26" t="s">
        <v>42</v>
      </c>
      <c r="B49" s="37">
        <f t="shared" si="1"/>
        <v>0</v>
      </c>
      <c r="C49" s="7"/>
      <c r="D49" s="7"/>
      <c r="E49" s="65"/>
      <c r="F49" s="60"/>
      <c r="G49" s="36"/>
      <c r="H49" s="43">
        <f t="shared" si="2"/>
        <v>0</v>
      </c>
      <c r="I49" s="21">
        <f t="shared" si="3"/>
        <v>0</v>
      </c>
      <c r="J49" s="21">
        <f t="shared" si="0"/>
        <v>0</v>
      </c>
      <c r="K49" s="44"/>
    </row>
    <row r="50" spans="1:11" s="1" customFormat="1" ht="16.5" customHeight="1" x14ac:dyDescent="0.25">
      <c r="A50" s="26" t="s">
        <v>43</v>
      </c>
      <c r="B50" s="37">
        <f t="shared" si="1"/>
        <v>0</v>
      </c>
      <c r="C50" s="7"/>
      <c r="D50" s="7"/>
      <c r="E50" s="65"/>
      <c r="F50" s="60"/>
      <c r="G50" s="36"/>
      <c r="H50" s="43">
        <f t="shared" si="2"/>
        <v>0</v>
      </c>
      <c r="I50" s="21">
        <f t="shared" si="3"/>
        <v>0</v>
      </c>
      <c r="J50" s="21">
        <f t="shared" si="0"/>
        <v>0</v>
      </c>
      <c r="K50" s="44"/>
    </row>
    <row r="51" spans="1:11" s="1" customFormat="1" ht="21" customHeight="1" x14ac:dyDescent="0.25">
      <c r="A51" s="27" t="s">
        <v>44</v>
      </c>
      <c r="B51" s="37">
        <f t="shared" si="1"/>
        <v>30480</v>
      </c>
      <c r="C51" s="7">
        <v>30480</v>
      </c>
      <c r="D51" s="7"/>
      <c r="E51" s="65"/>
      <c r="F51" s="60"/>
      <c r="G51" s="36"/>
      <c r="H51" s="43">
        <f t="shared" si="2"/>
        <v>30480</v>
      </c>
      <c r="I51" s="21">
        <f t="shared" si="3"/>
        <v>0</v>
      </c>
      <c r="J51" s="21">
        <f t="shared" si="0"/>
        <v>30480</v>
      </c>
      <c r="K51" s="44"/>
    </row>
    <row r="52" spans="1:11" s="1" customFormat="1" ht="21" customHeight="1" x14ac:dyDescent="0.25">
      <c r="A52" s="27" t="s">
        <v>45</v>
      </c>
      <c r="B52" s="37">
        <f t="shared" si="1"/>
        <v>50000</v>
      </c>
      <c r="C52" s="7">
        <v>50000</v>
      </c>
      <c r="D52" s="7"/>
      <c r="E52" s="65"/>
      <c r="F52" s="60"/>
      <c r="G52" s="36"/>
      <c r="H52" s="43">
        <f t="shared" si="2"/>
        <v>50000</v>
      </c>
      <c r="I52" s="21">
        <f t="shared" si="3"/>
        <v>0</v>
      </c>
      <c r="J52" s="21">
        <f t="shared" si="0"/>
        <v>50000</v>
      </c>
      <c r="K52" s="44"/>
    </row>
    <row r="53" spans="1:11" s="1" customFormat="1" ht="21" customHeight="1" x14ac:dyDescent="0.25">
      <c r="A53" s="27" t="s">
        <v>57</v>
      </c>
      <c r="B53" s="37">
        <f t="shared" si="1"/>
        <v>34211</v>
      </c>
      <c r="C53" s="7">
        <v>34211</v>
      </c>
      <c r="D53" s="7"/>
      <c r="E53" s="65"/>
      <c r="F53" s="60"/>
      <c r="G53" s="36"/>
      <c r="H53" s="43">
        <f t="shared" si="2"/>
        <v>34211</v>
      </c>
      <c r="I53" s="21">
        <f t="shared" si="3"/>
        <v>0</v>
      </c>
      <c r="J53" s="21"/>
      <c r="K53" s="44"/>
    </row>
    <row r="54" spans="1:11" s="1" customFormat="1" ht="53.25" customHeight="1" x14ac:dyDescent="0.25">
      <c r="A54" s="27" t="s">
        <v>46</v>
      </c>
      <c r="B54" s="37">
        <f t="shared" si="1"/>
        <v>22297.200000000001</v>
      </c>
      <c r="C54" s="7">
        <v>22297.200000000001</v>
      </c>
      <c r="D54" s="7"/>
      <c r="E54" s="65"/>
      <c r="F54" s="60"/>
      <c r="G54" s="36"/>
      <c r="H54" s="43">
        <f t="shared" si="2"/>
        <v>22297.200000000001</v>
      </c>
      <c r="I54" s="21">
        <f t="shared" si="3"/>
        <v>0</v>
      </c>
      <c r="J54" s="21">
        <f t="shared" si="0"/>
        <v>22297.200000000001</v>
      </c>
      <c r="K54" s="44"/>
    </row>
    <row r="55" spans="1:11" s="1" customFormat="1" ht="21" customHeight="1" x14ac:dyDescent="0.25">
      <c r="A55" s="26" t="s">
        <v>47</v>
      </c>
      <c r="B55" s="37">
        <f t="shared" si="1"/>
        <v>196400</v>
      </c>
      <c r="C55" s="7">
        <v>14060</v>
      </c>
      <c r="D55" s="7"/>
      <c r="E55" s="65">
        <v>182340</v>
      </c>
      <c r="F55" s="60"/>
      <c r="G55" s="36"/>
      <c r="H55" s="43">
        <f t="shared" si="2"/>
        <v>196400</v>
      </c>
      <c r="I55" s="21">
        <f t="shared" si="3"/>
        <v>0</v>
      </c>
      <c r="J55" s="21">
        <f t="shared" si="0"/>
        <v>196400</v>
      </c>
      <c r="K55" s="44"/>
    </row>
    <row r="56" spans="1:11" s="1" customFormat="1" ht="16.5" x14ac:dyDescent="0.25">
      <c r="A56" s="26"/>
      <c r="B56" s="37">
        <f t="shared" si="1"/>
        <v>0</v>
      </c>
      <c r="C56" s="6"/>
      <c r="D56" s="6"/>
      <c r="E56" s="62"/>
      <c r="F56" s="56"/>
      <c r="G56" s="31"/>
      <c r="H56" s="43">
        <f t="shared" si="2"/>
        <v>0</v>
      </c>
      <c r="I56" s="22"/>
      <c r="J56" s="22"/>
      <c r="K56" s="42"/>
    </row>
    <row r="57" spans="1:11" s="1" customFormat="1" ht="64.5" customHeight="1" thickBot="1" x14ac:dyDescent="0.3">
      <c r="A57" s="25" t="s">
        <v>60</v>
      </c>
      <c r="B57" s="67">
        <f t="shared" ref="B57:K57" si="4">B47+B46+B33+B22+B15+B14+B13</f>
        <v>2147021</v>
      </c>
      <c r="C57" s="67">
        <f t="shared" si="4"/>
        <v>1729041</v>
      </c>
      <c r="D57" s="67">
        <f t="shared" si="4"/>
        <v>0</v>
      </c>
      <c r="E57" s="67">
        <f t="shared" si="4"/>
        <v>417980</v>
      </c>
      <c r="F57" s="67">
        <f t="shared" si="4"/>
        <v>52528</v>
      </c>
      <c r="G57" s="67">
        <f t="shared" si="4"/>
        <v>672639</v>
      </c>
      <c r="H57" s="67">
        <f t="shared" si="4"/>
        <v>2147021</v>
      </c>
      <c r="I57" s="67">
        <f t="shared" si="4"/>
        <v>725167</v>
      </c>
      <c r="J57" s="67">
        <f t="shared" si="4"/>
        <v>2872188</v>
      </c>
      <c r="K57" s="67">
        <f t="shared" si="4"/>
        <v>0</v>
      </c>
    </row>
    <row r="58" spans="1:11" ht="24" customHeight="1" x14ac:dyDescent="0.25">
      <c r="A58" s="92" t="s">
        <v>1</v>
      </c>
      <c r="B58" s="93"/>
      <c r="C58" s="93"/>
      <c r="D58" s="93"/>
      <c r="E58" s="93"/>
      <c r="F58" s="93"/>
      <c r="G58" s="93"/>
    </row>
    <row r="59" spans="1:11" s="1" customFormat="1" ht="45.75" customHeight="1" x14ac:dyDescent="0.25">
      <c r="A59" s="45" t="s">
        <v>64</v>
      </c>
      <c r="B59" s="70"/>
      <c r="C59" s="70"/>
      <c r="D59" s="68"/>
      <c r="E59" s="68"/>
      <c r="F59" s="5" t="s">
        <v>65</v>
      </c>
      <c r="G59" s="5"/>
    </row>
    <row r="60" spans="1:11" ht="24.75" customHeight="1" x14ac:dyDescent="0.25">
      <c r="A60" s="47" t="s">
        <v>66</v>
      </c>
      <c r="B60" s="45"/>
      <c r="C60" s="45"/>
      <c r="D60" s="68"/>
      <c r="E60" s="68"/>
      <c r="F60" s="5"/>
      <c r="G60" s="5"/>
    </row>
    <row r="61" spans="1:11" s="2" customFormat="1" ht="15.75" x14ac:dyDescent="0.25">
      <c r="A61" s="69" t="s">
        <v>67</v>
      </c>
      <c r="B61" s="70"/>
      <c r="C61" s="70"/>
      <c r="D61" s="68"/>
      <c r="E61" s="68"/>
      <c r="F61" s="5" t="s">
        <v>68</v>
      </c>
      <c r="G61" s="5"/>
    </row>
    <row r="62" spans="1:11" s="2" customFormat="1" ht="15" customHeight="1" x14ac:dyDescent="0.25">
      <c r="A62" s="45"/>
      <c r="B62" s="70"/>
      <c r="C62" s="70"/>
      <c r="D62" s="68"/>
      <c r="E62" s="68"/>
      <c r="F62" s="5"/>
      <c r="G62" s="5"/>
    </row>
    <row r="63" spans="1:11" s="2" customFormat="1" ht="15.75" x14ac:dyDescent="0.25">
      <c r="A63" s="45"/>
      <c r="B63" s="45"/>
      <c r="C63" s="45"/>
      <c r="D63" s="68"/>
      <c r="E63" s="68"/>
      <c r="F63" s="5"/>
      <c r="G63" s="5"/>
    </row>
    <row r="64" spans="1:11" s="2" customFormat="1" ht="15.75" x14ac:dyDescent="0.25">
      <c r="A64" s="45"/>
      <c r="B64" s="45"/>
      <c r="C64" s="45"/>
      <c r="D64" s="68"/>
      <c r="E64" s="68"/>
      <c r="F64" s="5"/>
      <c r="G64" s="5"/>
    </row>
    <row r="65" spans="1:5" s="2" customFormat="1" ht="15.75" x14ac:dyDescent="0.25">
      <c r="A65" s="46"/>
      <c r="B65" s="45"/>
      <c r="C65" s="46"/>
      <c r="D65" s="3"/>
      <c r="E65" s="3"/>
    </row>
    <row r="66" spans="1:5" s="2" customFormat="1" x14ac:dyDescent="0.25">
      <c r="A66" s="48"/>
      <c r="C66" s="4"/>
      <c r="D66" s="4"/>
      <c r="E66" s="4"/>
    </row>
  </sheetData>
  <mergeCells count="16">
    <mergeCell ref="C3:H3"/>
    <mergeCell ref="A1:J1"/>
    <mergeCell ref="A58:G58"/>
    <mergeCell ref="F6:F7"/>
    <mergeCell ref="A5:A7"/>
    <mergeCell ref="C6:E6"/>
    <mergeCell ref="A3:B3"/>
    <mergeCell ref="K5:K7"/>
    <mergeCell ref="J5:J7"/>
    <mergeCell ref="B6:B7"/>
    <mergeCell ref="G6:G7"/>
    <mergeCell ref="H6:H7"/>
    <mergeCell ref="I6:I7"/>
    <mergeCell ref="H5:I5"/>
    <mergeCell ref="B5:E5"/>
    <mergeCell ref="F5:G5"/>
  </mergeCells>
  <phoneticPr fontId="16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firstPageNumber="19" orientation="portrait" useFirstPageNumber="1" r:id="rId1"/>
  <headerFooter scaleWithDoc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14 (Свод плана ФХД)</vt:lpstr>
      <vt:lpstr>'Прил 14 (Свод плана ФХД)'!Область_печати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Марченко</dc:creator>
  <cp:lastModifiedBy>USER</cp:lastModifiedBy>
  <cp:lastPrinted>2018-12-23T01:39:23Z</cp:lastPrinted>
  <dcterms:created xsi:type="dcterms:W3CDTF">2016-07-14T22:55:16Z</dcterms:created>
  <dcterms:modified xsi:type="dcterms:W3CDTF">2019-12-23T23:49:16Z</dcterms:modified>
</cp:coreProperties>
</file>